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35" windowHeight="7620" activeTab="2"/>
  </bookViews>
  <sheets>
    <sheet name="Hoja2" sheetId="2" r:id="rId1"/>
    <sheet name="Hoja3" sheetId="3" r:id="rId2"/>
    <sheet name="Hoja4" sheetId="4" r:id="rId3"/>
  </sheets>
  <externalReferences>
    <externalReference r:id="rId4"/>
  </externalReferences>
  <definedNames>
    <definedName name="_xlnm.Print_Area" localSheetId="0">Hoja2!$B$2:$F$34</definedName>
    <definedName name="_xlnm.Print_Area" localSheetId="1">Hoja3!$B$1:$D$42</definedName>
    <definedName name="_xlnm.Print_Area" localSheetId="2">Hoja4!$B$1:$G$49</definedName>
  </definedNames>
  <calcPr calcId="125725"/>
</workbook>
</file>

<file path=xl/calcChain.xml><?xml version="1.0" encoding="utf-8"?>
<calcChain xmlns="http://schemas.openxmlformats.org/spreadsheetml/2006/main">
  <c r="C39" i="4"/>
  <c r="C38"/>
  <c r="C37"/>
  <c r="C35"/>
  <c r="C36"/>
  <c r="G44"/>
  <c r="F44"/>
  <c r="E44"/>
  <c r="D44"/>
  <c r="C44"/>
  <c r="G42"/>
  <c r="G48" s="1"/>
  <c r="G49" s="1"/>
  <c r="F42"/>
  <c r="E42"/>
  <c r="D42"/>
  <c r="D48" s="1"/>
  <c r="D49" s="1"/>
  <c r="G13"/>
  <c r="F13"/>
  <c r="E13"/>
  <c r="E19"/>
  <c r="E20" s="1"/>
  <c r="G15"/>
  <c r="G19" s="1"/>
  <c r="G20" s="1"/>
  <c r="F15"/>
  <c r="E15"/>
  <c r="D15"/>
  <c r="D13"/>
  <c r="C15"/>
  <c r="C10"/>
  <c r="C9"/>
  <c r="C8"/>
  <c r="C7"/>
  <c r="C6"/>
  <c r="C17" s="1"/>
  <c r="C20" s="1"/>
  <c r="D37" i="3"/>
  <c r="D34"/>
  <c r="D31"/>
  <c r="D29"/>
  <c r="D26"/>
  <c r="D15"/>
  <c r="D12"/>
  <c r="D9"/>
  <c r="D7"/>
  <c r="D20" s="1"/>
  <c r="D4"/>
  <c r="F34" i="2"/>
  <c r="F21"/>
  <c r="F20"/>
  <c r="F19"/>
  <c r="F18"/>
  <c r="F17"/>
  <c r="F16"/>
  <c r="F15"/>
  <c r="F14"/>
  <c r="F13"/>
  <c r="F12"/>
  <c r="F11"/>
  <c r="F10"/>
  <c r="F9"/>
  <c r="F8"/>
  <c r="F7"/>
  <c r="F33"/>
  <c r="F32"/>
  <c r="F31"/>
  <c r="F30"/>
  <c r="F29"/>
  <c r="F28"/>
  <c r="F27"/>
  <c r="F26"/>
  <c r="F25"/>
  <c r="F24"/>
  <c r="F23"/>
  <c r="F22"/>
  <c r="F6"/>
  <c r="F5"/>
  <c r="F4"/>
  <c r="F19" i="4" l="1"/>
  <c r="F20" s="1"/>
  <c r="F48"/>
  <c r="F49" s="1"/>
  <c r="E48"/>
  <c r="E49" s="1"/>
  <c r="D19"/>
  <c r="D20" s="1"/>
  <c r="C46"/>
  <c r="C49" s="1"/>
  <c r="D42" i="3"/>
</calcChain>
</file>

<file path=xl/sharedStrings.xml><?xml version="1.0" encoding="utf-8"?>
<sst xmlns="http://schemas.openxmlformats.org/spreadsheetml/2006/main" count="156" uniqueCount="74">
  <si>
    <t>ACTIVIDADES</t>
  </si>
  <si>
    <t>UNIDAD DE MEDIDA</t>
  </si>
  <si>
    <t>CANTIDAD</t>
  </si>
  <si>
    <t>COSTOS POR UNIDAD DE MEDIDA</t>
  </si>
  <si>
    <t>Elaboración de expediente técnico</t>
  </si>
  <si>
    <t>Estudio</t>
  </si>
  <si>
    <t>3% del costo de la obra</t>
  </si>
  <si>
    <t>Ejecución de obra</t>
  </si>
  <si>
    <t>Obra</t>
  </si>
  <si>
    <t>Supervisión de obra</t>
  </si>
  <si>
    <t>Días</t>
  </si>
  <si>
    <t>Elaboración de TDR</t>
  </si>
  <si>
    <t>Día/consultor</t>
  </si>
  <si>
    <t>JASS constituido en Registros Públicos</t>
  </si>
  <si>
    <t>Unidad</t>
  </si>
  <si>
    <t xml:space="preserve">Ejecución de los cursos de capacitación </t>
  </si>
  <si>
    <t>Curso</t>
  </si>
  <si>
    <t>Elaboración de documento de gestión para la interrupción del servicio de saneamiento</t>
  </si>
  <si>
    <t>Documento</t>
  </si>
  <si>
    <t>Ejecución del entrenamiento</t>
  </si>
  <si>
    <t>Operadores entrenados</t>
  </si>
  <si>
    <t>Ejecución de cursos de capacitación</t>
  </si>
  <si>
    <t>Usuarios capacitados</t>
  </si>
  <si>
    <t xml:space="preserve">Ejecución de disponibilidad financiera </t>
  </si>
  <si>
    <t>COSTOS S/.</t>
  </si>
  <si>
    <t>Convenio</t>
  </si>
  <si>
    <t>COMPONENTE/ACCION</t>
  </si>
  <si>
    <t>Costo Total (S/.)</t>
  </si>
  <si>
    <t>C  1: Se reduce el riesgo del sistema de captación frente a las avenidas extraordinarias del Río Pisco y canales de conducción frente a sismos</t>
  </si>
  <si>
    <t>C 2: Adecuado sistema de conducción, almacenamiento y distribución de agua potable</t>
  </si>
  <si>
    <t>C 3: Se cuenta con sistema de alcantarillado y tratamiento de aguas residuales</t>
  </si>
  <si>
    <t xml:space="preserve">C 4: Se implementa sistema de organización para la administración del servicio de saneamiento </t>
  </si>
  <si>
    <t>C 5: Existe capacidad de respuesta inmediata cuando se interrumpe el servicio de agua potable</t>
  </si>
  <si>
    <t>Costo total a precio de mercado</t>
  </si>
  <si>
    <t>ALTERNATIVA 1</t>
  </si>
  <si>
    <t>ALTERNATIVA 2</t>
  </si>
  <si>
    <t>Componentes/actividades y recursos</t>
  </si>
  <si>
    <t>Año 1</t>
  </si>
  <si>
    <t>Año 2</t>
  </si>
  <si>
    <t>Año 3</t>
  </si>
  <si>
    <t>SITUACIÓN CON PROYECTO</t>
  </si>
  <si>
    <t>Fase de inversión</t>
  </si>
  <si>
    <t>Fase de postinversión</t>
  </si>
  <si>
    <t>Costos de reposición (A)</t>
  </si>
  <si>
    <t>Costos de O&amp;M “con proyecto” (B)</t>
  </si>
  <si>
    <t>SITUACIÓN SIN PROYECTO</t>
  </si>
  <si>
    <t>Costos de O&amp;M “sin proyecto” (C)</t>
  </si>
  <si>
    <t>COSTOS INCREMENTALES</t>
  </si>
  <si>
    <t>Costos de O&amp;M (B-C)</t>
  </si>
  <si>
    <t>FLUJO DE COSTOS INCREMENTALES A PRECIOS DE MERCADO - ALTERNATIVA 1</t>
  </si>
  <si>
    <r>
      <rPr>
        <b/>
        <sz val="11"/>
        <color rgb="FF444444"/>
        <rFont val="Arial"/>
        <family val="2"/>
      </rPr>
      <t>Componente 1 (C1</t>
    </r>
    <r>
      <rPr>
        <sz val="11"/>
        <color rgb="FF444444"/>
        <rFont val="Arial"/>
        <family val="2"/>
      </rPr>
      <t>) Se reduce el riesgo del sistema de captación frente a las avenidas extraordinarias del Río Pisco y canales de conducción frente a sismos</t>
    </r>
  </si>
  <si>
    <r>
      <rPr>
        <b/>
        <sz val="11"/>
        <color rgb="FF444444"/>
        <rFont val="Arial"/>
        <family val="2"/>
      </rPr>
      <t>Componente 2 (C2)</t>
    </r>
    <r>
      <rPr>
        <sz val="11"/>
        <color rgb="FF444444"/>
        <rFont val="Arial"/>
        <family val="2"/>
      </rPr>
      <t xml:space="preserve"> Adecuado sistema de conducción, almacenamiento y distribución de agua potable</t>
    </r>
  </si>
  <si>
    <r>
      <rPr>
        <b/>
        <sz val="11"/>
        <color rgb="FF444444"/>
        <rFont val="Arial"/>
        <family val="2"/>
      </rPr>
      <t>Componente 3 (C3)</t>
    </r>
    <r>
      <rPr>
        <sz val="11"/>
        <color rgb="FF444444"/>
        <rFont val="Arial"/>
        <family val="2"/>
      </rPr>
      <t xml:space="preserve"> Se cuenta con sistema de alcantarillado y tratamiento de aguas residuales</t>
    </r>
  </si>
  <si>
    <r>
      <rPr>
        <b/>
        <sz val="11"/>
        <color rgb="FF444444"/>
        <rFont val="Arial"/>
        <family val="2"/>
      </rPr>
      <t>Componente 5 (C5)</t>
    </r>
    <r>
      <rPr>
        <sz val="11"/>
        <color rgb="FF444444"/>
        <rFont val="Arial"/>
        <family val="2"/>
      </rPr>
      <t xml:space="preserve"> Existe capacidad de respuesta inmediata cuando se interrumpe el servicio de agua potable</t>
    </r>
  </si>
  <si>
    <t>Año 4- 11</t>
  </si>
  <si>
    <t>Costos de inversión (C1 + C2 + C3 + C4 + C5)</t>
  </si>
  <si>
    <t>Costos de reposición  (A)</t>
  </si>
  <si>
    <t>TOTAL</t>
  </si>
  <si>
    <t>FLUJO DE COSTOS INCREMENTALES A PRECIOS DE MERCADO - ALTERNATIVA 2</t>
  </si>
  <si>
    <t>Año 4- 21</t>
  </si>
  <si>
    <r>
      <t xml:space="preserve">A 1.1. </t>
    </r>
    <r>
      <rPr>
        <sz val="11"/>
        <color theme="1"/>
        <rFont val="Arial"/>
        <family val="2"/>
      </rPr>
      <t>Muros de protección en el sistema de captación de los canales de Parihuaná y Chunchanga construidos</t>
    </r>
  </si>
  <si>
    <r>
      <t>A 2.1 L</t>
    </r>
    <r>
      <rPr>
        <sz val="11"/>
        <color theme="1"/>
        <rFont val="Arial"/>
        <family val="2"/>
      </rPr>
      <t>ínea de conducción, reservorios de almacenamiento apoyados en cerros colindantes, líneas de distribución y conexiones domiciliarias construidos</t>
    </r>
  </si>
  <si>
    <t xml:space="preserve">A 3.1 Sistema de alcantarillado y conexiones domiciliarias construidos </t>
  </si>
  <si>
    <t>A 3.2  Sistema de tratamiento de aguas residuales construido</t>
  </si>
  <si>
    <t>A 4.1 JASS constituida</t>
  </si>
  <si>
    <t>A 5.1 Instrumentos de gestión para la respuesta inmediata ante la interrupción del servicio de saneamiento  preparados</t>
  </si>
  <si>
    <t>A 5.2 Operadores para la rehabilitación del servicio entrenados</t>
  </si>
  <si>
    <t xml:space="preserve"> 5.3 Usuarios para enfrentar las situaciones de las interrupciones del servicio capacitados</t>
  </si>
  <si>
    <t>A 5.4 Capacidad financiera para afrontar los gastos de rehabilitación del servicio disponible</t>
  </si>
  <si>
    <r>
      <t xml:space="preserve">A 1.2. </t>
    </r>
    <r>
      <rPr>
        <sz val="11"/>
        <color theme="1"/>
        <rFont val="Arial"/>
        <family val="2"/>
      </rPr>
      <t>Canales de Parihuaná y Chunchanga reconstruidos</t>
    </r>
  </si>
  <si>
    <r>
      <t>A 2.1 L</t>
    </r>
    <r>
      <rPr>
        <sz val="11"/>
        <color theme="1"/>
        <rFont val="Arial"/>
        <family val="2"/>
      </rPr>
      <t>ínea de conducción, reservorios elevados de almacenamientos en cotas a nivel del terreno de las viviendas, líneas de distribución y conexiones domiciliarias construidos</t>
    </r>
  </si>
  <si>
    <t>A 4.2 Integrantes de la JASS en gestión de los servicios de saneamiento capacitados</t>
  </si>
  <si>
    <r>
      <rPr>
        <b/>
        <sz val="11"/>
        <color rgb="FF444444"/>
        <rFont val="Arial"/>
        <family val="2"/>
      </rPr>
      <t>Componente 4 (C4)</t>
    </r>
    <r>
      <rPr>
        <sz val="11"/>
        <color rgb="FF444444"/>
        <rFont val="Arial"/>
        <family val="2"/>
      </rPr>
      <t xml:space="preserve"> Se ha implementado sistema de organización para la administración del servicio de saneamiento</t>
    </r>
  </si>
  <si>
    <r>
      <rPr>
        <b/>
        <sz val="11"/>
        <color rgb="FF444444"/>
        <rFont val="Arial"/>
        <family val="2"/>
      </rPr>
      <t>Componente 4 (C4)</t>
    </r>
    <r>
      <rPr>
        <sz val="11"/>
        <color rgb="FF444444"/>
        <rFont val="Arial"/>
        <family val="2"/>
      </rPr>
      <t xml:space="preserve"> El  sistema de organización para la administración del servicio de saneamiento se ha implementado</t>
    </r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</si>
</sst>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444444"/>
      <name val="Arial"/>
      <family val="2"/>
    </font>
    <font>
      <sz val="11"/>
      <color theme="1"/>
      <name val="Arial"/>
      <family val="2"/>
    </font>
    <font>
      <sz val="11"/>
      <color rgb="FF444444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0" fillId="0" borderId="0" xfId="0" applyNumberFormat="1"/>
    <xf numFmtId="0" fontId="4" fillId="0" borderId="7" xfId="0" applyFont="1" applyBorder="1" applyAlignment="1">
      <alignment vertical="top" wrapText="1"/>
    </xf>
    <xf numFmtId="164" fontId="4" fillId="0" borderId="7" xfId="1" applyFont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7" xfId="1" applyFont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165" fontId="3" fillId="2" borderId="4" xfId="1" applyNumberFormat="1" applyFont="1" applyFill="1" applyBorder="1" applyAlignment="1">
      <alignment vertical="top"/>
    </xf>
    <xf numFmtId="165" fontId="5" fillId="2" borderId="4" xfId="1" applyNumberFormat="1" applyFont="1" applyFill="1" applyBorder="1"/>
    <xf numFmtId="165" fontId="5" fillId="2" borderId="4" xfId="1" applyNumberFormat="1" applyFont="1" applyFill="1" applyBorder="1" applyAlignment="1">
      <alignment vertical="top"/>
    </xf>
    <xf numFmtId="165" fontId="5" fillId="2" borderId="4" xfId="0" applyNumberFormat="1" applyFont="1" applyFill="1" applyBorder="1" applyAlignment="1">
      <alignment vertical="top"/>
    </xf>
    <xf numFmtId="0" fontId="4" fillId="0" borderId="9" xfId="0" applyFont="1" applyFill="1" applyBorder="1"/>
    <xf numFmtId="0" fontId="2" fillId="0" borderId="9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65" fontId="4" fillId="0" borderId="9" xfId="1" applyNumberFormat="1" applyFont="1" applyFill="1" applyBorder="1"/>
    <xf numFmtId="165" fontId="4" fillId="0" borderId="9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right"/>
    </xf>
    <xf numFmtId="166" fontId="4" fillId="0" borderId="9" xfId="1" applyNumberFormat="1" applyFont="1" applyFill="1" applyBorder="1"/>
    <xf numFmtId="165" fontId="2" fillId="0" borderId="9" xfId="1" applyNumberFormat="1" applyFont="1" applyFill="1" applyBorder="1" applyAlignment="1">
      <alignment wrapText="1"/>
    </xf>
    <xf numFmtId="0" fontId="2" fillId="0" borderId="9" xfId="0" applyFont="1" applyFill="1" applyBorder="1"/>
    <xf numFmtId="166" fontId="4" fillId="0" borderId="9" xfId="1" applyNumberFormat="1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65" fontId="5" fillId="0" borderId="9" xfId="0" applyNumberFormat="1" applyFont="1" applyFill="1" applyBorder="1" applyAlignment="1">
      <alignment wrapText="1"/>
    </xf>
    <xf numFmtId="165" fontId="4" fillId="0" borderId="9" xfId="0" applyNumberFormat="1" applyFont="1" applyFill="1" applyBorder="1" applyAlignment="1">
      <alignment wrapText="1"/>
    </xf>
    <xf numFmtId="166" fontId="4" fillId="0" borderId="9" xfId="0" applyNumberFormat="1" applyFont="1" applyFill="1" applyBorder="1" applyAlignment="1">
      <alignment wrapText="1"/>
    </xf>
    <xf numFmtId="166" fontId="5" fillId="0" borderId="9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165" fontId="2" fillId="0" borderId="10" xfId="1" applyNumberFormat="1" applyFont="1" applyFill="1" applyBorder="1" applyAlignment="1">
      <alignment horizontal="right"/>
    </xf>
    <xf numFmtId="165" fontId="2" fillId="0" borderId="11" xfId="1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0" borderId="10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165" fontId="4" fillId="0" borderId="10" xfId="1" applyNumberFormat="1" applyFont="1" applyFill="1" applyBorder="1" applyAlignment="1">
      <alignment horizontal="right"/>
    </xf>
    <xf numFmtId="165" fontId="4" fillId="0" borderId="11" xfId="1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OS%20OPER%20Y%20MA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3"/>
      <sheetName val="Hoja4"/>
    </sheetNames>
    <sheetDataSet>
      <sheetData sheetId="0"/>
      <sheetData sheetId="1">
        <row r="5">
          <cell r="C5">
            <v>36500</v>
          </cell>
        </row>
        <row r="8">
          <cell r="C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4"/>
  <sheetViews>
    <sheetView topLeftCell="A28" workbookViewId="0">
      <selection activeCell="B33" sqref="B33"/>
    </sheetView>
  </sheetViews>
  <sheetFormatPr baseColWidth="10" defaultRowHeight="15"/>
  <cols>
    <col min="2" max="2" width="25.42578125" customWidth="1"/>
    <col min="3" max="3" width="14.7109375" customWidth="1"/>
    <col min="4" max="4" width="11.5703125" customWidth="1"/>
    <col min="5" max="5" width="21.85546875" customWidth="1"/>
    <col min="6" max="6" width="15.28515625" customWidth="1"/>
  </cols>
  <sheetData>
    <row r="2" spans="2:6" ht="15.75" thickBot="1"/>
    <row r="3" spans="2:6" ht="36" customHeight="1" thickBot="1">
      <c r="B3" s="32" t="s">
        <v>0</v>
      </c>
      <c r="C3" s="33" t="s">
        <v>1</v>
      </c>
      <c r="D3" s="33" t="s">
        <v>2</v>
      </c>
      <c r="E3" s="34" t="s">
        <v>3</v>
      </c>
      <c r="F3" s="35" t="s">
        <v>24</v>
      </c>
    </row>
    <row r="4" spans="2:6" ht="30.75" customHeight="1" thickBot="1">
      <c r="B4" s="1" t="s">
        <v>4</v>
      </c>
      <c r="C4" s="2" t="s">
        <v>5</v>
      </c>
      <c r="D4" s="2">
        <v>1</v>
      </c>
      <c r="E4" s="4" t="s">
        <v>6</v>
      </c>
      <c r="F4" s="6">
        <f>E5*0.03</f>
        <v>9000</v>
      </c>
    </row>
    <row r="5" spans="2:6" ht="15.75" thickBot="1">
      <c r="B5" s="1" t="s">
        <v>7</v>
      </c>
      <c r="C5" s="2" t="s">
        <v>8</v>
      </c>
      <c r="D5" s="2">
        <v>1</v>
      </c>
      <c r="E5" s="5">
        <v>300000</v>
      </c>
      <c r="F5" s="7">
        <f>D5*E5</f>
        <v>300000</v>
      </c>
    </row>
    <row r="6" spans="2:6" ht="15.75" thickBot="1">
      <c r="B6" s="1" t="s">
        <v>9</v>
      </c>
      <c r="C6" s="2" t="s">
        <v>10</v>
      </c>
      <c r="D6" s="2">
        <v>30</v>
      </c>
      <c r="E6" s="5">
        <v>100</v>
      </c>
      <c r="F6" s="7">
        <f t="shared" ref="F6:F33" si="0">D6*E6</f>
        <v>3000</v>
      </c>
    </row>
    <row r="7" spans="2:6" ht="29.25" thickBot="1">
      <c r="B7" s="1" t="s">
        <v>4</v>
      </c>
      <c r="C7" s="2" t="s">
        <v>5</v>
      </c>
      <c r="D7" s="2">
        <v>1</v>
      </c>
      <c r="E7" s="4" t="s">
        <v>6</v>
      </c>
      <c r="F7" s="6">
        <f>E8*0.03</f>
        <v>15000</v>
      </c>
    </row>
    <row r="8" spans="2:6" ht="15.75" thickBot="1">
      <c r="B8" s="1" t="s">
        <v>7</v>
      </c>
      <c r="C8" s="2" t="s">
        <v>8</v>
      </c>
      <c r="D8" s="2">
        <v>1</v>
      </c>
      <c r="E8" s="5">
        <v>500000</v>
      </c>
      <c r="F8" s="7">
        <f>D8*E8</f>
        <v>500000</v>
      </c>
    </row>
    <row r="9" spans="2:6" ht="15.75" thickBot="1">
      <c r="B9" s="1" t="s">
        <v>9</v>
      </c>
      <c r="C9" s="2" t="s">
        <v>10</v>
      </c>
      <c r="D9" s="2">
        <v>60</v>
      </c>
      <c r="E9" s="5">
        <v>300</v>
      </c>
      <c r="F9" s="7">
        <f t="shared" ref="F9" si="1">D9*E9</f>
        <v>18000</v>
      </c>
    </row>
    <row r="10" spans="2:6" ht="29.25" thickBot="1">
      <c r="B10" s="1" t="s">
        <v>4</v>
      </c>
      <c r="C10" s="2" t="s">
        <v>5</v>
      </c>
      <c r="D10" s="2">
        <v>1</v>
      </c>
      <c r="E10" s="4" t="s">
        <v>6</v>
      </c>
      <c r="F10" s="6">
        <f>E11*0.03</f>
        <v>24000</v>
      </c>
    </row>
    <row r="11" spans="2:6" ht="15.75" thickBot="1">
      <c r="B11" s="1" t="s">
        <v>7</v>
      </c>
      <c r="C11" s="2" t="s">
        <v>8</v>
      </c>
      <c r="D11" s="2">
        <v>1</v>
      </c>
      <c r="E11" s="5">
        <v>800000</v>
      </c>
      <c r="F11" s="7">
        <f>D11*E11</f>
        <v>800000</v>
      </c>
    </row>
    <row r="12" spans="2:6" ht="15.75" thickBot="1">
      <c r="B12" s="1" t="s">
        <v>9</v>
      </c>
      <c r="C12" s="2" t="s">
        <v>10</v>
      </c>
      <c r="D12" s="2">
        <v>120</v>
      </c>
      <c r="E12" s="5">
        <v>200</v>
      </c>
      <c r="F12" s="7">
        <f t="shared" ref="F12" si="2">D12*E12</f>
        <v>24000</v>
      </c>
    </row>
    <row r="13" spans="2:6" ht="29.25" thickBot="1">
      <c r="B13" s="1" t="s">
        <v>4</v>
      </c>
      <c r="C13" s="2" t="s">
        <v>5</v>
      </c>
      <c r="D13" s="2">
        <v>1</v>
      </c>
      <c r="E13" s="4" t="s">
        <v>6</v>
      </c>
      <c r="F13" s="6">
        <f>E14*0.03</f>
        <v>30000</v>
      </c>
    </row>
    <row r="14" spans="2:6" ht="15.75" thickBot="1">
      <c r="B14" s="1" t="s">
        <v>7</v>
      </c>
      <c r="C14" s="2" t="s">
        <v>8</v>
      </c>
      <c r="D14" s="2">
        <v>1</v>
      </c>
      <c r="E14" s="5">
        <v>1000000</v>
      </c>
      <c r="F14" s="7">
        <f>D14*E14</f>
        <v>1000000</v>
      </c>
    </row>
    <row r="15" spans="2:6" ht="15.75" thickBot="1">
      <c r="B15" s="1" t="s">
        <v>9</v>
      </c>
      <c r="C15" s="2" t="s">
        <v>10</v>
      </c>
      <c r="D15" s="2">
        <v>120</v>
      </c>
      <c r="E15" s="5">
        <v>200</v>
      </c>
      <c r="F15" s="7">
        <f t="shared" ref="F15" si="3">D15*E15</f>
        <v>24000</v>
      </c>
    </row>
    <row r="16" spans="2:6" ht="29.25" thickBot="1">
      <c r="B16" s="1" t="s">
        <v>4</v>
      </c>
      <c r="C16" s="2" t="s">
        <v>5</v>
      </c>
      <c r="D16" s="2">
        <v>1</v>
      </c>
      <c r="E16" s="4" t="s">
        <v>6</v>
      </c>
      <c r="F16" s="6">
        <f>E17*0.03</f>
        <v>18000</v>
      </c>
    </row>
    <row r="17" spans="2:6" ht="15.75" thickBot="1">
      <c r="B17" s="1" t="s">
        <v>7</v>
      </c>
      <c r="C17" s="2" t="s">
        <v>8</v>
      </c>
      <c r="D17" s="2">
        <v>1</v>
      </c>
      <c r="E17" s="5">
        <v>600000</v>
      </c>
      <c r="F17" s="7">
        <f>D17*E17</f>
        <v>600000</v>
      </c>
    </row>
    <row r="18" spans="2:6" ht="15.75" thickBot="1">
      <c r="B18" s="1" t="s">
        <v>9</v>
      </c>
      <c r="C18" s="2" t="s">
        <v>10</v>
      </c>
      <c r="D18" s="2">
        <v>120</v>
      </c>
      <c r="E18" s="5">
        <v>200</v>
      </c>
      <c r="F18" s="7">
        <f t="shared" ref="F18" si="4">D18*E18</f>
        <v>24000</v>
      </c>
    </row>
    <row r="19" spans="2:6" ht="29.25" thickBot="1">
      <c r="B19" s="1" t="s">
        <v>4</v>
      </c>
      <c r="C19" s="2" t="s">
        <v>5</v>
      </c>
      <c r="D19" s="2">
        <v>1</v>
      </c>
      <c r="E19" s="4" t="s">
        <v>6</v>
      </c>
      <c r="F19" s="6">
        <f>E20*0.03</f>
        <v>15000</v>
      </c>
    </row>
    <row r="20" spans="2:6" ht="15.75" thickBot="1">
      <c r="B20" s="1" t="s">
        <v>7</v>
      </c>
      <c r="C20" s="2" t="s">
        <v>8</v>
      </c>
      <c r="D20" s="2">
        <v>1</v>
      </c>
      <c r="E20" s="8">
        <v>500000</v>
      </c>
      <c r="F20" s="7">
        <f>D20*E20</f>
        <v>500000</v>
      </c>
    </row>
    <row r="21" spans="2:6" ht="15.75" thickBot="1">
      <c r="B21" s="1" t="s">
        <v>9</v>
      </c>
      <c r="C21" s="2" t="s">
        <v>10</v>
      </c>
      <c r="D21" s="2">
        <v>60</v>
      </c>
      <c r="E21" s="8">
        <v>200</v>
      </c>
      <c r="F21" s="7">
        <f t="shared" ref="F21" si="5">D21*E21</f>
        <v>12000</v>
      </c>
    </row>
    <row r="22" spans="2:6" ht="15.75" thickBot="1">
      <c r="B22" s="1" t="s">
        <v>11</v>
      </c>
      <c r="C22" s="2" t="s">
        <v>12</v>
      </c>
      <c r="D22" s="2">
        <v>10</v>
      </c>
      <c r="E22" s="8">
        <v>100</v>
      </c>
      <c r="F22" s="7">
        <f t="shared" si="0"/>
        <v>1000</v>
      </c>
    </row>
    <row r="23" spans="2:6" ht="32.25" customHeight="1" thickBot="1">
      <c r="B23" s="1" t="s">
        <v>13</v>
      </c>
      <c r="C23" s="2" t="s">
        <v>14</v>
      </c>
      <c r="D23" s="2">
        <v>1</v>
      </c>
      <c r="E23" s="8">
        <v>5000</v>
      </c>
      <c r="F23" s="7">
        <f t="shared" si="0"/>
        <v>5000</v>
      </c>
    </row>
    <row r="24" spans="2:6" ht="15.75" thickBot="1">
      <c r="B24" s="1" t="s">
        <v>11</v>
      </c>
      <c r="C24" s="2" t="s">
        <v>12</v>
      </c>
      <c r="D24" s="2">
        <v>15</v>
      </c>
      <c r="E24" s="8">
        <v>100</v>
      </c>
      <c r="F24" s="7">
        <f t="shared" si="0"/>
        <v>1500</v>
      </c>
    </row>
    <row r="25" spans="2:6" ht="36" customHeight="1" thickBot="1">
      <c r="B25" s="1" t="s">
        <v>15</v>
      </c>
      <c r="C25" s="2" t="s">
        <v>16</v>
      </c>
      <c r="D25" s="2">
        <v>3</v>
      </c>
      <c r="E25" s="8">
        <v>8000</v>
      </c>
      <c r="F25" s="7">
        <f t="shared" si="0"/>
        <v>24000</v>
      </c>
    </row>
    <row r="26" spans="2:6" ht="15.75" thickBot="1">
      <c r="B26" s="1" t="s">
        <v>11</v>
      </c>
      <c r="C26" s="2" t="s">
        <v>12</v>
      </c>
      <c r="D26" s="2">
        <v>10</v>
      </c>
      <c r="E26" s="8">
        <v>200</v>
      </c>
      <c r="F26" s="7">
        <f t="shared" si="0"/>
        <v>2000</v>
      </c>
    </row>
    <row r="27" spans="2:6" ht="58.5" customHeight="1" thickBot="1">
      <c r="B27" s="1" t="s">
        <v>17</v>
      </c>
      <c r="C27" s="2" t="s">
        <v>18</v>
      </c>
      <c r="D27" s="2">
        <v>1</v>
      </c>
      <c r="E27" s="8">
        <v>15000</v>
      </c>
      <c r="F27" s="7">
        <f t="shared" si="0"/>
        <v>15000</v>
      </c>
    </row>
    <row r="28" spans="2:6" ht="15.75" thickBot="1">
      <c r="B28" s="1" t="s">
        <v>11</v>
      </c>
      <c r="C28" s="2" t="s">
        <v>12</v>
      </c>
      <c r="D28" s="2">
        <v>10</v>
      </c>
      <c r="E28" s="8">
        <v>100</v>
      </c>
      <c r="F28" s="7">
        <f t="shared" si="0"/>
        <v>1000</v>
      </c>
    </row>
    <row r="29" spans="2:6" ht="32.25" customHeight="1" thickBot="1">
      <c r="B29" s="1" t="s">
        <v>19</v>
      </c>
      <c r="C29" s="2" t="s">
        <v>20</v>
      </c>
      <c r="D29" s="2">
        <v>10</v>
      </c>
      <c r="E29" s="8">
        <v>1000</v>
      </c>
      <c r="F29" s="7">
        <f t="shared" si="0"/>
        <v>10000</v>
      </c>
    </row>
    <row r="30" spans="2:6" ht="23.25" customHeight="1" thickBot="1">
      <c r="B30" s="1" t="s">
        <v>11</v>
      </c>
      <c r="C30" s="2" t="s">
        <v>12</v>
      </c>
      <c r="D30" s="2">
        <v>10</v>
      </c>
      <c r="E30" s="8">
        <v>100</v>
      </c>
      <c r="F30" s="7">
        <f t="shared" si="0"/>
        <v>1000</v>
      </c>
    </row>
    <row r="31" spans="2:6" ht="33.75" customHeight="1" thickBot="1">
      <c r="B31" s="1" t="s">
        <v>21</v>
      </c>
      <c r="C31" s="2" t="s">
        <v>22</v>
      </c>
      <c r="D31" s="2">
        <v>150</v>
      </c>
      <c r="E31" s="8">
        <v>200</v>
      </c>
      <c r="F31" s="7">
        <f t="shared" si="0"/>
        <v>30000</v>
      </c>
    </row>
    <row r="32" spans="2:6" ht="22.5" customHeight="1" thickBot="1">
      <c r="B32" s="1" t="s">
        <v>11</v>
      </c>
      <c r="C32" s="2" t="s">
        <v>12</v>
      </c>
      <c r="D32" s="2">
        <v>10</v>
      </c>
      <c r="E32" s="8">
        <v>200</v>
      </c>
      <c r="F32" s="7">
        <f t="shared" si="0"/>
        <v>2000</v>
      </c>
    </row>
    <row r="33" spans="2:6" ht="31.5" customHeight="1" thickBot="1">
      <c r="B33" s="1" t="s">
        <v>23</v>
      </c>
      <c r="C33" s="2" t="s">
        <v>25</v>
      </c>
      <c r="D33" s="2">
        <v>1</v>
      </c>
      <c r="E33" s="8">
        <v>100000</v>
      </c>
      <c r="F33" s="7">
        <f t="shared" si="0"/>
        <v>100000</v>
      </c>
    </row>
    <row r="34" spans="2:6">
      <c r="F34" s="3">
        <f>SUM(F4:F33)</f>
        <v>4108500</v>
      </c>
    </row>
  </sheetData>
  <pageMargins left="0.11811023622047245" right="0.11811023622047245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42"/>
  <sheetViews>
    <sheetView topLeftCell="A17" workbookViewId="0">
      <selection activeCell="E29" sqref="E29"/>
    </sheetView>
  </sheetViews>
  <sheetFormatPr baseColWidth="10" defaultRowHeight="15"/>
  <cols>
    <col min="3" max="3" width="64.42578125" customWidth="1"/>
    <col min="4" max="4" width="18.85546875" customWidth="1"/>
  </cols>
  <sheetData>
    <row r="1" spans="2:4">
      <c r="B1" s="42" t="s">
        <v>34</v>
      </c>
      <c r="C1" s="42"/>
      <c r="D1" s="42"/>
    </row>
    <row r="2" spans="2:4" ht="15.75" thickBot="1"/>
    <row r="3" spans="2:4" ht="24" customHeight="1" thickBot="1">
      <c r="B3" s="43" t="s">
        <v>26</v>
      </c>
      <c r="C3" s="44"/>
      <c r="D3" s="36" t="s">
        <v>27</v>
      </c>
    </row>
    <row r="4" spans="2:4" ht="27.75" customHeight="1" thickBot="1">
      <c r="B4" s="45" t="s">
        <v>28</v>
      </c>
      <c r="C4" s="46"/>
      <c r="D4" s="13">
        <f>D5+D6</f>
        <v>845000</v>
      </c>
    </row>
    <row r="5" spans="2:4" ht="36.75" customHeight="1" thickBot="1">
      <c r="B5" s="9"/>
      <c r="C5" s="10" t="s">
        <v>60</v>
      </c>
      <c r="D5" s="12">
        <v>312000</v>
      </c>
    </row>
    <row r="6" spans="2:4" ht="33.75" customHeight="1" thickBot="1">
      <c r="B6" s="11"/>
      <c r="C6" s="10" t="s">
        <v>69</v>
      </c>
      <c r="D6" s="12">
        <v>533000</v>
      </c>
    </row>
    <row r="7" spans="2:4" ht="33.75" customHeight="1" thickBot="1">
      <c r="B7" s="38" t="s">
        <v>29</v>
      </c>
      <c r="C7" s="39"/>
      <c r="D7" s="14">
        <f>D8</f>
        <v>848000</v>
      </c>
    </row>
    <row r="8" spans="2:4" ht="47.25" customHeight="1" thickBot="1">
      <c r="B8" s="9"/>
      <c r="C8" s="10" t="s">
        <v>61</v>
      </c>
      <c r="D8" s="12">
        <v>848000</v>
      </c>
    </row>
    <row r="9" spans="2:4" ht="32.25" customHeight="1" thickBot="1">
      <c r="B9" s="38" t="s">
        <v>30</v>
      </c>
      <c r="C9" s="39"/>
      <c r="D9" s="14">
        <f>D10+D11</f>
        <v>1169000</v>
      </c>
    </row>
    <row r="10" spans="2:4" ht="30.75" customHeight="1" thickBot="1">
      <c r="B10" s="9"/>
      <c r="C10" s="10" t="s">
        <v>62</v>
      </c>
      <c r="D10" s="12">
        <v>642000</v>
      </c>
    </row>
    <row r="11" spans="2:4" ht="20.25" customHeight="1" thickBot="1">
      <c r="B11" s="11"/>
      <c r="C11" s="10" t="s">
        <v>63</v>
      </c>
      <c r="D11" s="12">
        <v>527000</v>
      </c>
    </row>
    <row r="12" spans="2:4" ht="33" customHeight="1" thickBot="1">
      <c r="B12" s="38" t="s">
        <v>31</v>
      </c>
      <c r="C12" s="39"/>
      <c r="D12" s="14">
        <f>D13+D14</f>
        <v>31500</v>
      </c>
    </row>
    <row r="13" spans="2:4" ht="21.75" customHeight="1" thickBot="1">
      <c r="B13" s="11"/>
      <c r="C13" s="10" t="s">
        <v>64</v>
      </c>
      <c r="D13" s="12">
        <v>6000</v>
      </c>
    </row>
    <row r="14" spans="2:4" ht="32.25" customHeight="1" thickBot="1">
      <c r="B14" s="11"/>
      <c r="C14" s="10" t="s">
        <v>71</v>
      </c>
      <c r="D14" s="12">
        <v>25500</v>
      </c>
    </row>
    <row r="15" spans="2:4" ht="31.5" customHeight="1" thickBot="1">
      <c r="B15" s="38" t="s">
        <v>32</v>
      </c>
      <c r="C15" s="39"/>
      <c r="D15" s="14">
        <f>SUM(D16:D19)</f>
        <v>161000</v>
      </c>
    </row>
    <row r="16" spans="2:4" ht="29.25" customHeight="1" thickBot="1">
      <c r="B16" s="11"/>
      <c r="C16" s="10" t="s">
        <v>65</v>
      </c>
      <c r="D16" s="12">
        <v>17000</v>
      </c>
    </row>
    <row r="17" spans="2:4" ht="18.75" customHeight="1" thickBot="1">
      <c r="B17" s="11"/>
      <c r="C17" s="10" t="s">
        <v>66</v>
      </c>
      <c r="D17" s="12">
        <v>11000</v>
      </c>
    </row>
    <row r="18" spans="2:4" ht="33.75" customHeight="1" thickBot="1">
      <c r="B18" s="11"/>
      <c r="C18" s="10" t="s">
        <v>67</v>
      </c>
      <c r="D18" s="12">
        <v>31000</v>
      </c>
    </row>
    <row r="19" spans="2:4" ht="33" customHeight="1" thickBot="1">
      <c r="B19" s="11"/>
      <c r="C19" s="10" t="s">
        <v>68</v>
      </c>
      <c r="D19" s="12">
        <v>102000</v>
      </c>
    </row>
    <row r="20" spans="2:4" ht="15.75" thickBot="1">
      <c r="B20" s="40" t="s">
        <v>33</v>
      </c>
      <c r="C20" s="41"/>
      <c r="D20" s="15">
        <f>D4+D7+D9+D12+D15</f>
        <v>3054500</v>
      </c>
    </row>
    <row r="23" spans="2:4">
      <c r="B23" s="42" t="s">
        <v>35</v>
      </c>
      <c r="C23" s="42"/>
      <c r="D23" s="42"/>
    </row>
    <row r="24" spans="2:4" ht="15.75" thickBot="1"/>
    <row r="25" spans="2:4" ht="15.75" customHeight="1" thickBot="1">
      <c r="B25" s="43" t="s">
        <v>26</v>
      </c>
      <c r="C25" s="44"/>
      <c r="D25" s="36" t="s">
        <v>27</v>
      </c>
    </row>
    <row r="26" spans="2:4" ht="15.75" thickBot="1">
      <c r="B26" s="45" t="s">
        <v>28</v>
      </c>
      <c r="C26" s="46"/>
      <c r="D26" s="13">
        <f>D27+D28</f>
        <v>845000</v>
      </c>
    </row>
    <row r="27" spans="2:4" ht="29.25" thickBot="1">
      <c r="B27" s="9"/>
      <c r="C27" s="10" t="s">
        <v>60</v>
      </c>
      <c r="D27" s="12">
        <v>312000</v>
      </c>
    </row>
    <row r="28" spans="2:4" ht="15.75" customHeight="1" thickBot="1">
      <c r="B28" s="11"/>
      <c r="C28" s="10" t="s">
        <v>69</v>
      </c>
      <c r="D28" s="12">
        <v>533000</v>
      </c>
    </row>
    <row r="29" spans="2:4" ht="31.5" customHeight="1" thickBot="1">
      <c r="B29" s="38" t="s">
        <v>29</v>
      </c>
      <c r="C29" s="39"/>
      <c r="D29" s="14">
        <f>D30</f>
        <v>1054000</v>
      </c>
    </row>
    <row r="30" spans="2:4" ht="47.25" customHeight="1" thickBot="1">
      <c r="B30" s="9"/>
      <c r="C30" s="10" t="s">
        <v>70</v>
      </c>
      <c r="D30" s="12">
        <v>1054000</v>
      </c>
    </row>
    <row r="31" spans="2:4" ht="15.75" thickBot="1">
      <c r="B31" s="38" t="s">
        <v>30</v>
      </c>
      <c r="C31" s="39"/>
      <c r="D31" s="14">
        <f>D32+D33</f>
        <v>1169000</v>
      </c>
    </row>
    <row r="32" spans="2:4" ht="29.25" thickBot="1">
      <c r="B32" s="9"/>
      <c r="C32" s="10" t="s">
        <v>62</v>
      </c>
      <c r="D32" s="12">
        <v>642000</v>
      </c>
    </row>
    <row r="33" spans="2:4" ht="15.75" customHeight="1" thickBot="1">
      <c r="B33" s="11"/>
      <c r="C33" s="10" t="s">
        <v>63</v>
      </c>
      <c r="D33" s="12">
        <v>527000</v>
      </c>
    </row>
    <row r="34" spans="2:4" ht="15.75" thickBot="1">
      <c r="B34" s="38" t="s">
        <v>31</v>
      </c>
      <c r="C34" s="39"/>
      <c r="D34" s="14">
        <f>D35+D36</f>
        <v>31500</v>
      </c>
    </row>
    <row r="35" spans="2:4" ht="15.75" thickBot="1">
      <c r="B35" s="11"/>
      <c r="C35" s="10" t="s">
        <v>64</v>
      </c>
      <c r="D35" s="12">
        <v>6000</v>
      </c>
    </row>
    <row r="36" spans="2:4" ht="15.75" customHeight="1" thickBot="1">
      <c r="B36" s="11"/>
      <c r="C36" s="10"/>
      <c r="D36" s="12">
        <v>25500</v>
      </c>
    </row>
    <row r="37" spans="2:4" ht="15.75" thickBot="1">
      <c r="B37" s="38" t="s">
        <v>32</v>
      </c>
      <c r="C37" s="39"/>
      <c r="D37" s="14">
        <f>SUM(D38:D41)</f>
        <v>161000</v>
      </c>
    </row>
    <row r="38" spans="2:4" ht="29.25" thickBot="1">
      <c r="B38" s="11"/>
      <c r="C38" s="10" t="s">
        <v>65</v>
      </c>
      <c r="D38" s="12">
        <v>17000</v>
      </c>
    </row>
    <row r="39" spans="2:4" ht="15.75" thickBot="1">
      <c r="B39" s="11"/>
      <c r="C39" s="10" t="s">
        <v>66</v>
      </c>
      <c r="D39" s="12">
        <v>11000</v>
      </c>
    </row>
    <row r="40" spans="2:4" ht="29.25" thickBot="1">
      <c r="B40" s="11"/>
      <c r="C40" s="10" t="s">
        <v>67</v>
      </c>
      <c r="D40" s="12">
        <v>31000</v>
      </c>
    </row>
    <row r="41" spans="2:4" ht="29.25" thickBot="1">
      <c r="B41" s="11"/>
      <c r="C41" s="10" t="s">
        <v>68</v>
      </c>
      <c r="D41" s="12">
        <v>102000</v>
      </c>
    </row>
    <row r="42" spans="2:4" ht="15.75" thickBot="1">
      <c r="B42" s="40" t="s">
        <v>33</v>
      </c>
      <c r="C42" s="41"/>
      <c r="D42" s="15">
        <f>D26+D29+D31+D34+D37</f>
        <v>3260500</v>
      </c>
    </row>
  </sheetData>
  <mergeCells count="16">
    <mergeCell ref="B1:D1"/>
    <mergeCell ref="B23:D23"/>
    <mergeCell ref="B25:C25"/>
    <mergeCell ref="B26:C26"/>
    <mergeCell ref="B29:C29"/>
    <mergeCell ref="B3:C3"/>
    <mergeCell ref="B4:C4"/>
    <mergeCell ref="B7:C7"/>
    <mergeCell ref="B9:C9"/>
    <mergeCell ref="B12:C12"/>
    <mergeCell ref="B15:C15"/>
    <mergeCell ref="B31:C31"/>
    <mergeCell ref="B34:C34"/>
    <mergeCell ref="B37:C37"/>
    <mergeCell ref="B42:C42"/>
    <mergeCell ref="B20:C20"/>
  </mergeCells>
  <pageMargins left="0.11811023622047245" right="0.11811023622047245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49"/>
  <sheetViews>
    <sheetView tabSelected="1" topLeftCell="A29" workbookViewId="0">
      <selection activeCell="B38" sqref="B38"/>
    </sheetView>
  </sheetViews>
  <sheetFormatPr baseColWidth="10" defaultRowHeight="15"/>
  <cols>
    <col min="2" max="2" width="76.5703125" customWidth="1"/>
    <col min="3" max="3" width="16.28515625" bestFit="1" customWidth="1"/>
    <col min="4" max="4" width="13.28515625" bestFit="1" customWidth="1"/>
    <col min="5" max="5" width="11.5703125" bestFit="1" customWidth="1"/>
    <col min="6" max="6" width="11.42578125" hidden="1" customWidth="1"/>
    <col min="7" max="7" width="11.5703125" bestFit="1" customWidth="1"/>
  </cols>
  <sheetData>
    <row r="1" spans="2:7">
      <c r="B1" s="42" t="s">
        <v>49</v>
      </c>
      <c r="C1" s="42"/>
      <c r="D1" s="42"/>
      <c r="E1" s="42"/>
      <c r="F1" s="42"/>
      <c r="G1" s="42"/>
    </row>
    <row r="3" spans="2:7" ht="15" customHeight="1">
      <c r="B3" s="37" t="s">
        <v>36</v>
      </c>
      <c r="C3" s="37" t="s">
        <v>37</v>
      </c>
      <c r="D3" s="37" t="s">
        <v>38</v>
      </c>
      <c r="E3" s="37" t="s">
        <v>39</v>
      </c>
      <c r="F3" s="57" t="s">
        <v>59</v>
      </c>
      <c r="G3" s="58"/>
    </row>
    <row r="4" spans="2:7">
      <c r="B4" s="49" t="s">
        <v>40</v>
      </c>
      <c r="C4" s="50"/>
      <c r="D4" s="50"/>
      <c r="E4" s="50"/>
      <c r="F4" s="50"/>
      <c r="G4" s="51"/>
    </row>
    <row r="5" spans="2:7">
      <c r="B5" s="59" t="s">
        <v>41</v>
      </c>
      <c r="C5" s="60"/>
      <c r="D5" s="60"/>
      <c r="E5" s="60"/>
      <c r="F5" s="60"/>
      <c r="G5" s="61"/>
    </row>
    <row r="6" spans="2:7" ht="28.5" customHeight="1">
      <c r="B6" s="18" t="s">
        <v>50</v>
      </c>
      <c r="C6" s="20">
        <f>Hoja3!D4</f>
        <v>845000</v>
      </c>
      <c r="D6" s="20"/>
      <c r="E6" s="20"/>
      <c r="F6" s="47"/>
      <c r="G6" s="48"/>
    </row>
    <row r="7" spans="2:7" ht="27.75" customHeight="1">
      <c r="B7" s="19" t="s">
        <v>51</v>
      </c>
      <c r="C7" s="20">
        <f>Hoja3!D7</f>
        <v>848000</v>
      </c>
      <c r="D7" s="21"/>
      <c r="E7" s="22"/>
      <c r="F7" s="62"/>
      <c r="G7" s="63"/>
    </row>
    <row r="8" spans="2:7" ht="29.25">
      <c r="B8" s="19" t="s">
        <v>52</v>
      </c>
      <c r="C8" s="20">
        <f>Hoja3!D9</f>
        <v>1169000</v>
      </c>
      <c r="D8" s="21"/>
      <c r="E8" s="20"/>
      <c r="F8" s="62"/>
      <c r="G8" s="63"/>
    </row>
    <row r="9" spans="2:7" ht="29.25">
      <c r="B9" s="19" t="s">
        <v>72</v>
      </c>
      <c r="C9" s="20">
        <f>Hoja3!D12</f>
        <v>31500</v>
      </c>
      <c r="D9" s="21"/>
      <c r="E9" s="20"/>
      <c r="F9" s="47"/>
      <c r="G9" s="48"/>
    </row>
    <row r="10" spans="2:7" ht="29.25">
      <c r="B10" s="19" t="s">
        <v>53</v>
      </c>
      <c r="C10" s="20">
        <f>Hoja3!D15</f>
        <v>161000</v>
      </c>
      <c r="D10" s="21"/>
      <c r="E10" s="20"/>
      <c r="F10" s="47"/>
      <c r="G10" s="48"/>
    </row>
    <row r="11" spans="2:7">
      <c r="B11" s="54" t="s">
        <v>42</v>
      </c>
      <c r="C11" s="55"/>
      <c r="D11" s="55"/>
      <c r="E11" s="55"/>
      <c r="F11" s="55"/>
      <c r="G11" s="56"/>
    </row>
    <row r="12" spans="2:7">
      <c r="B12" s="16" t="s">
        <v>56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2:7">
      <c r="B13" s="16" t="s">
        <v>44</v>
      </c>
      <c r="C13" s="23">
        <v>0</v>
      </c>
      <c r="D13" s="21">
        <f>[1]Hoja3!$C$5</f>
        <v>36500</v>
      </c>
      <c r="E13" s="21">
        <f>[1]Hoja3!$C$5</f>
        <v>36500</v>
      </c>
      <c r="F13" s="21">
        <f>[1]Hoja3!$C$5</f>
        <v>36500</v>
      </c>
      <c r="G13" s="21">
        <f>[1]Hoja3!$C$5</f>
        <v>36500</v>
      </c>
    </row>
    <row r="14" spans="2:7">
      <c r="B14" s="49" t="s">
        <v>45</v>
      </c>
      <c r="C14" s="50"/>
      <c r="D14" s="50"/>
      <c r="E14" s="50"/>
      <c r="F14" s="50"/>
      <c r="G14" s="51"/>
    </row>
    <row r="15" spans="2:7">
      <c r="B15" s="16" t="s">
        <v>46</v>
      </c>
      <c r="C15" s="23">
        <f>[1]Hoja3!$C$8</f>
        <v>0</v>
      </c>
      <c r="D15" s="23">
        <f>[1]Hoja3!$C$8</f>
        <v>0</v>
      </c>
      <c r="E15" s="23">
        <f>[1]Hoja3!$C$8</f>
        <v>0</v>
      </c>
      <c r="F15" s="23">
        <f>[1]Hoja3!$C$8</f>
        <v>0</v>
      </c>
      <c r="G15" s="23">
        <f>[1]Hoja3!$C$8</f>
        <v>0</v>
      </c>
    </row>
    <row r="16" spans="2:7">
      <c r="B16" s="49" t="s">
        <v>47</v>
      </c>
      <c r="C16" s="50"/>
      <c r="D16" s="50"/>
      <c r="E16" s="50"/>
      <c r="F16" s="50"/>
      <c r="G16" s="51"/>
    </row>
    <row r="17" spans="2:7">
      <c r="B17" s="25" t="s">
        <v>55</v>
      </c>
      <c r="C17" s="24">
        <f xml:space="preserve"> SUM(C1:C10)</f>
        <v>3054500</v>
      </c>
      <c r="D17" s="17"/>
      <c r="E17" s="52"/>
      <c r="F17" s="53"/>
      <c r="G17" s="17"/>
    </row>
    <row r="18" spans="2:7">
      <c r="B18" s="16" t="s">
        <v>43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2:7">
      <c r="B19" s="16" t="s">
        <v>48</v>
      </c>
      <c r="C19" s="26">
        <v>0</v>
      </c>
      <c r="D19" s="29">
        <f>D13-D15</f>
        <v>36500</v>
      </c>
      <c r="E19" s="29">
        <f t="shared" ref="E19:F19" si="0">E13-E15</f>
        <v>36500</v>
      </c>
      <c r="F19" s="29">
        <f t="shared" si="0"/>
        <v>36500</v>
      </c>
      <c r="G19" s="30">
        <f>G13-G15</f>
        <v>36500</v>
      </c>
    </row>
    <row r="20" spans="2:7">
      <c r="B20" s="27" t="s">
        <v>57</v>
      </c>
      <c r="C20" s="28">
        <f>C17</f>
        <v>3054500</v>
      </c>
      <c r="D20" s="28">
        <f>D19</f>
        <v>36500</v>
      </c>
      <c r="E20" s="28">
        <f t="shared" ref="E20:G20" si="1">E19</f>
        <v>36500</v>
      </c>
      <c r="F20" s="28">
        <f t="shared" si="1"/>
        <v>36500</v>
      </c>
      <c r="G20" s="31">
        <f t="shared" si="1"/>
        <v>36500</v>
      </c>
    </row>
    <row r="30" spans="2:7">
      <c r="B30" s="42" t="s">
        <v>58</v>
      </c>
      <c r="C30" s="42"/>
      <c r="D30" s="42"/>
      <c r="E30" s="42"/>
      <c r="F30" s="42"/>
      <c r="G30" s="42"/>
    </row>
    <row r="32" spans="2:7">
      <c r="B32" s="37" t="s">
        <v>36</v>
      </c>
      <c r="C32" s="37" t="s">
        <v>37</v>
      </c>
      <c r="D32" s="37" t="s">
        <v>38</v>
      </c>
      <c r="E32" s="37" t="s">
        <v>39</v>
      </c>
      <c r="F32" s="57" t="s">
        <v>54</v>
      </c>
      <c r="G32" s="58"/>
    </row>
    <row r="33" spans="2:7">
      <c r="B33" s="49" t="s">
        <v>40</v>
      </c>
      <c r="C33" s="50"/>
      <c r="D33" s="50"/>
      <c r="E33" s="50"/>
      <c r="F33" s="50"/>
      <c r="G33" s="51"/>
    </row>
    <row r="34" spans="2:7">
      <c r="B34" s="59" t="s">
        <v>41</v>
      </c>
      <c r="C34" s="60"/>
      <c r="D34" s="60"/>
      <c r="E34" s="60"/>
      <c r="F34" s="60"/>
      <c r="G34" s="61"/>
    </row>
    <row r="35" spans="2:7" ht="43.5">
      <c r="B35" s="18" t="s">
        <v>50</v>
      </c>
      <c r="C35" s="20">
        <f>Hoja3!D26</f>
        <v>845000</v>
      </c>
      <c r="D35" s="20"/>
      <c r="E35" s="20"/>
      <c r="F35" s="47"/>
      <c r="G35" s="48"/>
    </row>
    <row r="36" spans="2:7" ht="29.25">
      <c r="B36" s="19" t="s">
        <v>51</v>
      </c>
      <c r="C36" s="20">
        <f>Hoja3!D29</f>
        <v>1054000</v>
      </c>
      <c r="D36" s="21"/>
      <c r="E36" s="22"/>
      <c r="F36" s="62"/>
      <c r="G36" s="63"/>
    </row>
    <row r="37" spans="2:7" ht="29.25">
      <c r="B37" s="19" t="s">
        <v>52</v>
      </c>
      <c r="C37" s="20">
        <f>Hoja3!D31</f>
        <v>1169000</v>
      </c>
      <c r="D37" s="21"/>
      <c r="E37" s="20"/>
      <c r="F37" s="62"/>
      <c r="G37" s="63"/>
    </row>
    <row r="38" spans="2:7" ht="29.25">
      <c r="B38" s="19" t="s">
        <v>73</v>
      </c>
      <c r="C38" s="20">
        <f>Hoja3!D34</f>
        <v>31500</v>
      </c>
      <c r="D38" s="21"/>
      <c r="E38" s="20"/>
      <c r="F38" s="47"/>
      <c r="G38" s="48"/>
    </row>
    <row r="39" spans="2:7" ht="29.25">
      <c r="B39" s="19" t="s">
        <v>53</v>
      </c>
      <c r="C39" s="20">
        <f>Hoja3!D37</f>
        <v>161000</v>
      </c>
      <c r="D39" s="21"/>
      <c r="E39" s="20"/>
      <c r="F39" s="47"/>
      <c r="G39" s="48"/>
    </row>
    <row r="40" spans="2:7">
      <c r="B40" s="54" t="s">
        <v>42</v>
      </c>
      <c r="C40" s="55"/>
      <c r="D40" s="55"/>
      <c r="E40" s="55"/>
      <c r="F40" s="55"/>
      <c r="G40" s="56"/>
    </row>
    <row r="41" spans="2:7">
      <c r="B41" s="16" t="s">
        <v>56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2:7">
      <c r="B42" s="16" t="s">
        <v>44</v>
      </c>
      <c r="C42" s="23">
        <v>0</v>
      </c>
      <c r="D42" s="21">
        <f>[1]Hoja3!$C$5</f>
        <v>36500</v>
      </c>
      <c r="E42" s="21">
        <f>[1]Hoja3!$C$5</f>
        <v>36500</v>
      </c>
      <c r="F42" s="21">
        <f>[1]Hoja3!$C$5</f>
        <v>36500</v>
      </c>
      <c r="G42" s="21">
        <f>[1]Hoja3!$C$5</f>
        <v>36500</v>
      </c>
    </row>
    <row r="43" spans="2:7">
      <c r="B43" s="49" t="s">
        <v>45</v>
      </c>
      <c r="C43" s="50"/>
      <c r="D43" s="50"/>
      <c r="E43" s="50"/>
      <c r="F43" s="50"/>
      <c r="G43" s="51"/>
    </row>
    <row r="44" spans="2:7">
      <c r="B44" s="16" t="s">
        <v>46</v>
      </c>
      <c r="C44" s="23">
        <f>[1]Hoja3!$C$8</f>
        <v>0</v>
      </c>
      <c r="D44" s="23">
        <f>[1]Hoja3!$C$8</f>
        <v>0</v>
      </c>
      <c r="E44" s="23">
        <f>[1]Hoja3!$C$8</f>
        <v>0</v>
      </c>
      <c r="F44" s="23">
        <f>[1]Hoja3!$C$8</f>
        <v>0</v>
      </c>
      <c r="G44" s="23">
        <f>[1]Hoja3!$C$8</f>
        <v>0</v>
      </c>
    </row>
    <row r="45" spans="2:7">
      <c r="B45" s="49" t="s">
        <v>47</v>
      </c>
      <c r="C45" s="50"/>
      <c r="D45" s="50"/>
      <c r="E45" s="50"/>
      <c r="F45" s="50"/>
      <c r="G45" s="51"/>
    </row>
    <row r="46" spans="2:7">
      <c r="B46" s="25" t="s">
        <v>55</v>
      </c>
      <c r="C46" s="24">
        <f xml:space="preserve"> SUM(C30:C39)</f>
        <v>3260500</v>
      </c>
      <c r="D46" s="17"/>
      <c r="E46" s="52"/>
      <c r="F46" s="53"/>
      <c r="G46" s="17"/>
    </row>
    <row r="47" spans="2:7">
      <c r="B47" s="16" t="s">
        <v>43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</row>
    <row r="48" spans="2:7">
      <c r="B48" s="16" t="s">
        <v>48</v>
      </c>
      <c r="C48" s="26">
        <v>0</v>
      </c>
      <c r="D48" s="29">
        <f>D42-D44</f>
        <v>36500</v>
      </c>
      <c r="E48" s="29">
        <f t="shared" ref="E48:F48" si="2">E42-E44</f>
        <v>36500</v>
      </c>
      <c r="F48" s="29">
        <f t="shared" si="2"/>
        <v>36500</v>
      </c>
      <c r="G48" s="30">
        <f>G42-G44</f>
        <v>36500</v>
      </c>
    </row>
    <row r="49" spans="2:7">
      <c r="B49" s="27" t="s">
        <v>57</v>
      </c>
      <c r="C49" s="28">
        <f>C46</f>
        <v>3260500</v>
      </c>
      <c r="D49" s="28">
        <f>D48</f>
        <v>36500</v>
      </c>
      <c r="E49" s="28">
        <f t="shared" ref="E49" si="3">E48</f>
        <v>36500</v>
      </c>
      <c r="F49" s="28">
        <f t="shared" ref="F49" si="4">F48</f>
        <v>36500</v>
      </c>
      <c r="G49" s="31">
        <f t="shared" ref="G49" si="5">G48</f>
        <v>36500</v>
      </c>
    </row>
  </sheetData>
  <mergeCells count="26">
    <mergeCell ref="B45:G45"/>
    <mergeCell ref="E46:F46"/>
    <mergeCell ref="F36:G36"/>
    <mergeCell ref="F37:G37"/>
    <mergeCell ref="F38:G38"/>
    <mergeCell ref="F39:G39"/>
    <mergeCell ref="B40:G40"/>
    <mergeCell ref="B43:G43"/>
    <mergeCell ref="B1:G1"/>
    <mergeCell ref="B30:G30"/>
    <mergeCell ref="F32:G32"/>
    <mergeCell ref="B33:G33"/>
    <mergeCell ref="B34:G34"/>
    <mergeCell ref="F3:G3"/>
    <mergeCell ref="B4:G4"/>
    <mergeCell ref="B5:G5"/>
    <mergeCell ref="F6:G6"/>
    <mergeCell ref="F7:G7"/>
    <mergeCell ref="F8:G8"/>
    <mergeCell ref="F35:G35"/>
    <mergeCell ref="B16:G16"/>
    <mergeCell ref="E17:F17"/>
    <mergeCell ref="F9:G9"/>
    <mergeCell ref="F10:G10"/>
    <mergeCell ref="B11:G11"/>
    <mergeCell ref="B14:G14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Hoja2</vt:lpstr>
      <vt:lpstr>Hoja3</vt:lpstr>
      <vt:lpstr>Hoja4</vt:lpstr>
      <vt:lpstr>Hoja2!Área_de_impresión</vt:lpstr>
      <vt:lpstr>Hoja3!Área_de_impresión</vt:lpstr>
      <vt:lpstr>Hoja4!Área_de_impresión</vt:lpstr>
    </vt:vector>
  </TitlesOfParts>
  <Company>GOBIERNO REGIONAL DEICA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Arnaldo</dc:creator>
  <cp:lastModifiedBy>Arnaldo</cp:lastModifiedBy>
  <cp:lastPrinted>2014-09-25T21:37:42Z</cp:lastPrinted>
  <dcterms:created xsi:type="dcterms:W3CDTF">2014-09-22T19:39:20Z</dcterms:created>
  <dcterms:modified xsi:type="dcterms:W3CDTF">2014-09-29T01:42:27Z</dcterms:modified>
</cp:coreProperties>
</file>